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definedNames>
    <definedName name="_xlnm._FilterDatabase" localSheetId="0" hidden="1">Лист1!$A$9:$J$25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11" i="1"/>
  <c r="I20" i="1"/>
  <c r="B6" i="1"/>
  <c r="I12" i="1" s="1"/>
  <c r="A28" i="1"/>
  <c r="A29" i="1"/>
  <c r="B29" i="1" s="1"/>
  <c r="B1" i="1"/>
  <c r="I24" i="1" l="1"/>
  <c r="I15" i="1"/>
  <c r="I23" i="1"/>
  <c r="I13" i="1"/>
  <c r="I22" i="1"/>
  <c r="I17" i="1"/>
  <c r="I21" i="1"/>
  <c r="I10" i="1"/>
  <c r="I14" i="1"/>
  <c r="I19" i="1"/>
  <c r="I18" i="1"/>
  <c r="I16" i="1"/>
</calcChain>
</file>

<file path=xl/sharedStrings.xml><?xml version="1.0" encoding="utf-8"?>
<sst xmlns="http://schemas.openxmlformats.org/spreadsheetml/2006/main" count="48" uniqueCount="35">
  <si>
    <t>Поставщик 1</t>
  </si>
  <si>
    <t>Поставщик 2</t>
  </si>
  <si>
    <t>Поставщик 3</t>
  </si>
  <si>
    <t>Поставщик 4</t>
  </si>
  <si>
    <t>Поставщик 5</t>
  </si>
  <si>
    <t>Поставщик 6</t>
  </si>
  <si>
    <t>Поставщик 7</t>
  </si>
  <si>
    <t>Поставщик 8</t>
  </si>
  <si>
    <t>Поставщик 9</t>
  </si>
  <si>
    <t>Поставщик 10</t>
  </si>
  <si>
    <t>Поставщик 11</t>
  </si>
  <si>
    <t>Поставщик 12</t>
  </si>
  <si>
    <t>Поставщик 13</t>
  </si>
  <si>
    <t>Поставщик 14</t>
  </si>
  <si>
    <t>Поставщик 15</t>
  </si>
  <si>
    <t>Поставщик 16</t>
  </si>
  <si>
    <t>Вид поставщика</t>
  </si>
  <si>
    <t>Производитель</t>
  </si>
  <si>
    <t>Дистрибьютор</t>
  </si>
  <si>
    <t>Субдистрибьютор</t>
  </si>
  <si>
    <t>Преференция</t>
  </si>
  <si>
    <t>Отсрочка платежа, дней</t>
  </si>
  <si>
    <t>Цена закупочная</t>
  </si>
  <si>
    <t>Бонус отдела закупок</t>
  </si>
  <si>
    <t>Наименование поставщика</t>
  </si>
  <si>
    <t>ИТОГО рейтинг поставщика</t>
  </si>
  <si>
    <t>Дата торгов</t>
  </si>
  <si>
    <t>кол-во товара в торгах</t>
  </si>
  <si>
    <t>Остаточный срок годности поставщика</t>
  </si>
  <si>
    <t>Цена закупки старая</t>
  </si>
  <si>
    <t>Цена Базовая ( продажи)</t>
  </si>
  <si>
    <t>колв-о, предлагаемое поставщиком</t>
  </si>
  <si>
    <t>Стоимость кредитных средств  , %/в год</t>
  </si>
  <si>
    <t>Стоимость кредитных средств ( 1 дня отсрочки) , руб.</t>
  </si>
  <si>
    <t>Очищенная цена (Бонусы, отсрочка, перференции)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</si>
</sst>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1" xfId="0" applyNumberFormat="1" applyBorder="1"/>
    <xf numFmtId="43" fontId="0" fillId="0" borderId="1" xfId="1" applyFont="1" applyBorder="1"/>
    <xf numFmtId="43" fontId="0" fillId="0" borderId="1" xfId="1" applyFont="1" applyBorder="1" applyAlignment="1">
      <alignment horizontal="center"/>
    </xf>
    <xf numFmtId="0" fontId="2" fillId="3" borderId="0" xfId="0" applyFont="1" applyFill="1"/>
    <xf numFmtId="14" fontId="2" fillId="3" borderId="0" xfId="0" applyNumberFormat="1" applyFont="1" applyFill="1"/>
    <xf numFmtId="9" fontId="3" fillId="0" borderId="1" xfId="0" applyNumberFormat="1" applyFont="1" applyBorder="1" applyAlignment="1">
      <alignment horizontal="center"/>
    </xf>
    <xf numFmtId="0" fontId="0" fillId="4" borderId="1" xfId="0" applyFill="1" applyBorder="1"/>
    <xf numFmtId="10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43" fontId="0" fillId="4" borderId="1" xfId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85" zoomScaleNormal="85" workbookViewId="0">
      <selection activeCell="M22" sqref="M22"/>
    </sheetView>
  </sheetViews>
  <sheetFormatPr defaultRowHeight="14.4" x14ac:dyDescent="0.3"/>
  <cols>
    <col min="1" max="1" width="22.77734375" customWidth="1"/>
    <col min="2" max="2" width="19.5546875" customWidth="1"/>
    <col min="3" max="4" width="11.109375" style="7" customWidth="1"/>
    <col min="5" max="5" width="14.21875" style="7" customWidth="1"/>
    <col min="6" max="6" width="11.5546875" style="7" customWidth="1"/>
    <col min="7" max="7" width="11.109375" style="7" customWidth="1"/>
    <col min="8" max="8" width="12.5546875" style="7" customWidth="1"/>
    <col min="9" max="9" width="15.44140625" style="7" customWidth="1"/>
    <col min="10" max="10" width="17.6640625" style="7" customWidth="1"/>
  </cols>
  <sheetData>
    <row r="1" spans="1:10" x14ac:dyDescent="0.3">
      <c r="A1" s="13" t="s">
        <v>26</v>
      </c>
      <c r="B1" s="14">
        <f ca="1">TODAY()</f>
        <v>44719</v>
      </c>
    </row>
    <row r="2" spans="1:10" x14ac:dyDescent="0.3">
      <c r="A2" s="2" t="s">
        <v>27</v>
      </c>
      <c r="B2" s="2">
        <v>100</v>
      </c>
    </row>
    <row r="3" spans="1:10" x14ac:dyDescent="0.3">
      <c r="A3" s="1" t="s">
        <v>29</v>
      </c>
      <c r="B3" s="1">
        <v>55</v>
      </c>
    </row>
    <row r="4" spans="1:10" x14ac:dyDescent="0.3">
      <c r="A4" s="1" t="s">
        <v>30</v>
      </c>
      <c r="B4" s="1">
        <v>120</v>
      </c>
    </row>
    <row r="5" spans="1:10" x14ac:dyDescent="0.3">
      <c r="A5" s="1" t="s">
        <v>32</v>
      </c>
      <c r="B5" s="10">
        <v>0.19</v>
      </c>
    </row>
    <row r="6" spans="1:10" ht="43.2" x14ac:dyDescent="0.3">
      <c r="A6" s="2" t="s">
        <v>33</v>
      </c>
      <c r="B6" s="11">
        <f>(B3+B2)*B5/365</f>
        <v>8.0684931506849314E-2</v>
      </c>
    </row>
    <row r="9" spans="1:10" s="3" customFormat="1" ht="61.8" customHeight="1" x14ac:dyDescent="0.3">
      <c r="A9" s="4" t="s">
        <v>24</v>
      </c>
      <c r="B9" s="4" t="s">
        <v>16</v>
      </c>
      <c r="C9" s="5" t="s">
        <v>20</v>
      </c>
      <c r="D9" s="5" t="s">
        <v>22</v>
      </c>
      <c r="E9" s="5" t="s">
        <v>31</v>
      </c>
      <c r="F9" s="5" t="s">
        <v>21</v>
      </c>
      <c r="G9" s="5" t="s">
        <v>23</v>
      </c>
      <c r="H9" s="5" t="s">
        <v>28</v>
      </c>
      <c r="I9" s="21" t="s">
        <v>34</v>
      </c>
      <c r="J9" s="5" t="s">
        <v>25</v>
      </c>
    </row>
    <row r="10" spans="1:10" x14ac:dyDescent="0.3">
      <c r="A10" s="1" t="s">
        <v>0</v>
      </c>
      <c r="B10" s="1" t="s">
        <v>17</v>
      </c>
      <c r="C10" s="8">
        <v>-5.0000000000000001E-3</v>
      </c>
      <c r="D10" s="6">
        <v>58</v>
      </c>
      <c r="E10" s="6">
        <v>110</v>
      </c>
      <c r="F10" s="6">
        <v>120</v>
      </c>
      <c r="G10" s="9">
        <v>0.12</v>
      </c>
      <c r="H10" s="9">
        <v>0.9</v>
      </c>
      <c r="I10" s="12">
        <f>D10-F10*$B$6-G10*D10+D10*C10</f>
        <v>41.067808219178083</v>
      </c>
      <c r="J10" s="6">
        <v>6</v>
      </c>
    </row>
    <row r="11" spans="1:10" x14ac:dyDescent="0.3">
      <c r="A11" s="1" t="s">
        <v>9</v>
      </c>
      <c r="B11" s="1" t="s">
        <v>19</v>
      </c>
      <c r="C11" s="8">
        <v>5.0000000000000001E-3</v>
      </c>
      <c r="D11" s="6">
        <v>58.5</v>
      </c>
      <c r="E11" s="6">
        <v>95</v>
      </c>
      <c r="F11" s="6">
        <v>90</v>
      </c>
      <c r="G11" s="9">
        <v>0.05</v>
      </c>
      <c r="H11" s="9">
        <v>0.9</v>
      </c>
      <c r="I11" s="12">
        <f>D11-F11*$B$6-G11*D11+D11*C11</f>
        <v>48.60585616438356</v>
      </c>
      <c r="J11" s="6">
        <v>14</v>
      </c>
    </row>
    <row r="12" spans="1:10" x14ac:dyDescent="0.3">
      <c r="A12" s="1" t="s">
        <v>10</v>
      </c>
      <c r="B12" s="1" t="s">
        <v>19</v>
      </c>
      <c r="C12" s="8">
        <v>5.0000000000000001E-3</v>
      </c>
      <c r="D12" s="6">
        <v>51.5</v>
      </c>
      <c r="E12" s="6">
        <v>40</v>
      </c>
      <c r="F12" s="6">
        <v>45</v>
      </c>
      <c r="G12" s="9">
        <v>0.08</v>
      </c>
      <c r="H12" s="9">
        <v>0.9</v>
      </c>
      <c r="I12" s="12">
        <f>D12-F12*$B$6-G12*D12+D12*C12</f>
        <v>44.006678082191783</v>
      </c>
      <c r="J12" s="6">
        <v>9</v>
      </c>
    </row>
    <row r="13" spans="1:10" x14ac:dyDescent="0.3">
      <c r="A13" s="1" t="s">
        <v>11</v>
      </c>
      <c r="B13" s="1" t="s">
        <v>19</v>
      </c>
      <c r="C13" s="8">
        <v>5.0000000000000001E-3</v>
      </c>
      <c r="D13" s="6">
        <v>49</v>
      </c>
      <c r="E13" s="6">
        <v>50</v>
      </c>
      <c r="F13" s="6">
        <v>60</v>
      </c>
      <c r="G13" s="9">
        <v>0.09</v>
      </c>
      <c r="H13" s="15">
        <v>0.5</v>
      </c>
      <c r="I13" s="12">
        <f>D13-F13*$B$6-G13*D13+D13*C13</f>
        <v>39.993904109589046</v>
      </c>
      <c r="J13" s="6">
        <v>4</v>
      </c>
    </row>
    <row r="14" spans="1:10" x14ac:dyDescent="0.3">
      <c r="A14" s="1" t="s">
        <v>12</v>
      </c>
      <c r="B14" s="1" t="s">
        <v>19</v>
      </c>
      <c r="C14" s="8">
        <v>5.0000000000000001E-3</v>
      </c>
      <c r="D14" s="6">
        <v>52</v>
      </c>
      <c r="E14" s="6">
        <v>80</v>
      </c>
      <c r="F14" s="6">
        <v>60</v>
      </c>
      <c r="G14" s="9">
        <v>0.15</v>
      </c>
      <c r="H14" s="9">
        <v>0.9</v>
      </c>
      <c r="I14" s="12">
        <f>D14-F14*$B$6-G14*D14+D14*C14</f>
        <v>39.618904109589046</v>
      </c>
      <c r="J14" s="6">
        <v>3</v>
      </c>
    </row>
    <row r="15" spans="1:10" x14ac:dyDescent="0.3">
      <c r="A15" s="1" t="s">
        <v>13</v>
      </c>
      <c r="B15" s="1" t="s">
        <v>18</v>
      </c>
      <c r="C15" s="6"/>
      <c r="D15" s="6">
        <v>55.5</v>
      </c>
      <c r="E15" s="6">
        <v>99</v>
      </c>
      <c r="F15" s="6">
        <v>90</v>
      </c>
      <c r="G15" s="9">
        <v>0.02</v>
      </c>
      <c r="H15" s="9">
        <v>0.9</v>
      </c>
      <c r="I15" s="12">
        <f>D15-F15*$B$6-G15*D15+D15*C15</f>
        <v>47.128356164383561</v>
      </c>
      <c r="J15" s="6">
        <v>13</v>
      </c>
    </row>
    <row r="16" spans="1:10" x14ac:dyDescent="0.3">
      <c r="A16" s="1" t="s">
        <v>14</v>
      </c>
      <c r="B16" s="1" t="s">
        <v>18</v>
      </c>
      <c r="C16" s="6"/>
      <c r="D16" s="6">
        <v>56</v>
      </c>
      <c r="E16" s="6">
        <v>100</v>
      </c>
      <c r="F16" s="6">
        <v>120</v>
      </c>
      <c r="G16" s="9">
        <v>0.14000000000000001</v>
      </c>
      <c r="H16" s="9">
        <v>0.9</v>
      </c>
      <c r="I16" s="12">
        <f>D16-F16*$B$6-G16*D16+D16*C16</f>
        <v>38.47780821917808</v>
      </c>
      <c r="J16" s="6">
        <v>2</v>
      </c>
    </row>
    <row r="17" spans="1:10" x14ac:dyDescent="0.3">
      <c r="A17" s="1" t="s">
        <v>15</v>
      </c>
      <c r="B17" s="1" t="s">
        <v>18</v>
      </c>
      <c r="C17" s="6"/>
      <c r="D17" s="6">
        <v>59</v>
      </c>
      <c r="E17" s="6">
        <v>100</v>
      </c>
      <c r="F17" s="6">
        <v>0</v>
      </c>
      <c r="G17" s="9">
        <v>0.02</v>
      </c>
      <c r="H17" s="9">
        <v>0.9</v>
      </c>
      <c r="I17" s="12">
        <f>D17-F17*$B$6-G17*D17+D17*C17</f>
        <v>57.82</v>
      </c>
      <c r="J17" s="6">
        <v>16</v>
      </c>
    </row>
    <row r="18" spans="1:10" x14ac:dyDescent="0.3">
      <c r="A18" s="16" t="s">
        <v>1</v>
      </c>
      <c r="B18" s="16" t="s">
        <v>19</v>
      </c>
      <c r="C18" s="17">
        <v>5.0000000000000001E-3</v>
      </c>
      <c r="D18" s="18">
        <v>52</v>
      </c>
      <c r="E18" s="18">
        <v>100</v>
      </c>
      <c r="F18" s="18">
        <v>120</v>
      </c>
      <c r="G18" s="19">
        <v>0.11</v>
      </c>
      <c r="H18" s="19">
        <v>0.9</v>
      </c>
      <c r="I18" s="20">
        <f>D18-F18*$B$6-G18*D18+D18*C18</f>
        <v>36.857808219178082</v>
      </c>
      <c r="J18" s="18">
        <v>1</v>
      </c>
    </row>
    <row r="19" spans="1:10" x14ac:dyDescent="0.3">
      <c r="A19" s="1" t="s">
        <v>2</v>
      </c>
      <c r="B19" s="1" t="s">
        <v>18</v>
      </c>
      <c r="C19" s="6"/>
      <c r="D19" s="6">
        <v>57.5</v>
      </c>
      <c r="E19" s="6">
        <v>100</v>
      </c>
      <c r="F19" s="6">
        <v>0</v>
      </c>
      <c r="G19" s="9">
        <v>0.2</v>
      </c>
      <c r="H19" s="9">
        <v>1</v>
      </c>
      <c r="I19" s="12">
        <f>D19-F19*$B$6-G19*D19+D19*C19</f>
        <v>46</v>
      </c>
      <c r="J19" s="6">
        <v>12</v>
      </c>
    </row>
    <row r="20" spans="1:10" x14ac:dyDescent="0.3">
      <c r="A20" s="1" t="s">
        <v>3</v>
      </c>
      <c r="B20" s="1" t="s">
        <v>18</v>
      </c>
      <c r="C20" s="6"/>
      <c r="D20" s="6">
        <v>59</v>
      </c>
      <c r="E20" s="6">
        <v>95</v>
      </c>
      <c r="F20" s="6">
        <v>60</v>
      </c>
      <c r="G20" s="9">
        <v>0.03</v>
      </c>
      <c r="H20" s="9">
        <v>0.9</v>
      </c>
      <c r="I20" s="12">
        <f>D20-F20*$B$6-G20*D20+D20*C20</f>
        <v>52.388904109589042</v>
      </c>
      <c r="J20" s="6">
        <v>15</v>
      </c>
    </row>
    <row r="21" spans="1:10" x14ac:dyDescent="0.3">
      <c r="A21" s="1" t="s">
        <v>4</v>
      </c>
      <c r="B21" s="1" t="s">
        <v>18</v>
      </c>
      <c r="C21" s="6"/>
      <c r="D21" s="6">
        <v>52.5</v>
      </c>
      <c r="E21" s="6">
        <v>98</v>
      </c>
      <c r="F21" s="6">
        <v>90</v>
      </c>
      <c r="G21" s="9">
        <v>0.08</v>
      </c>
      <c r="H21" s="9">
        <v>0.9</v>
      </c>
      <c r="I21" s="12">
        <f>D21-F21*$B$6-G21*D21+D21*C21</f>
        <v>41.038356164383558</v>
      </c>
      <c r="J21" s="6">
        <v>5</v>
      </c>
    </row>
    <row r="22" spans="1:10" x14ac:dyDescent="0.3">
      <c r="A22" s="1" t="s">
        <v>5</v>
      </c>
      <c r="B22" s="1" t="s">
        <v>18</v>
      </c>
      <c r="C22" s="6"/>
      <c r="D22" s="6">
        <v>53.5</v>
      </c>
      <c r="E22" s="6">
        <v>102</v>
      </c>
      <c r="F22" s="6">
        <v>75</v>
      </c>
      <c r="G22" s="9">
        <v>0.05</v>
      </c>
      <c r="H22" s="9">
        <v>0.9</v>
      </c>
      <c r="I22" s="12">
        <f>D22-F22*$B$6-G22*D22+D22*C22</f>
        <v>44.773630136986306</v>
      </c>
      <c r="J22" s="6">
        <v>10</v>
      </c>
    </row>
    <row r="23" spans="1:10" x14ac:dyDescent="0.3">
      <c r="A23" s="1" t="s">
        <v>6</v>
      </c>
      <c r="B23" s="1" t="s">
        <v>18</v>
      </c>
      <c r="C23" s="6"/>
      <c r="D23" s="6">
        <v>54</v>
      </c>
      <c r="E23" s="6">
        <v>109</v>
      </c>
      <c r="F23" s="6">
        <v>90</v>
      </c>
      <c r="G23" s="9">
        <v>0.03</v>
      </c>
      <c r="H23" s="9">
        <v>0.9</v>
      </c>
      <c r="I23" s="12">
        <f>D23-F23*$B$6-G23*D23+D23*C23</f>
        <v>45.118356164383563</v>
      </c>
      <c r="J23" s="6">
        <v>11</v>
      </c>
    </row>
    <row r="24" spans="1:10" x14ac:dyDescent="0.3">
      <c r="A24" s="1" t="s">
        <v>7</v>
      </c>
      <c r="B24" s="1" t="s">
        <v>18</v>
      </c>
      <c r="C24" s="6"/>
      <c r="D24" s="6">
        <v>56</v>
      </c>
      <c r="E24" s="6">
        <v>100</v>
      </c>
      <c r="F24" s="6">
        <v>120</v>
      </c>
      <c r="G24" s="9">
        <v>0.09</v>
      </c>
      <c r="H24" s="9">
        <v>0.9</v>
      </c>
      <c r="I24" s="12">
        <f>D24-F24*$B$6-G24*D24+D24*C24</f>
        <v>41.277808219178084</v>
      </c>
      <c r="J24" s="6">
        <v>7</v>
      </c>
    </row>
    <row r="25" spans="1:10" x14ac:dyDescent="0.3">
      <c r="A25" s="1" t="s">
        <v>8</v>
      </c>
      <c r="B25" s="1" t="s">
        <v>19</v>
      </c>
      <c r="C25" s="8">
        <v>5.0000000000000001E-3</v>
      </c>
      <c r="D25" s="6">
        <v>58</v>
      </c>
      <c r="E25" s="6">
        <v>100</v>
      </c>
      <c r="F25" s="6">
        <v>140</v>
      </c>
      <c r="G25" s="9">
        <v>0.08</v>
      </c>
      <c r="H25" s="9">
        <v>0.9</v>
      </c>
      <c r="I25" s="12">
        <f>D25-F25*$B$6-G25*D25+D25*C25</f>
        <v>42.354109589041094</v>
      </c>
      <c r="J25" s="6">
        <v>8</v>
      </c>
    </row>
    <row r="28" spans="1:10" x14ac:dyDescent="0.3">
      <c r="A28">
        <f>B2*B3</f>
        <v>5500</v>
      </c>
    </row>
    <row r="29" spans="1:10" x14ac:dyDescent="0.3">
      <c r="A29">
        <f>1000*19%</f>
        <v>190</v>
      </c>
      <c r="B29">
        <f>A29/365</f>
        <v>0.52054794520547942</v>
      </c>
    </row>
  </sheetData>
  <autoFilter ref="A9:J25">
    <sortState ref="A10:J25">
      <sortCondition ref="A9:A25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2022-06-07T12:49:57Z</dcterms:modified>
</cp:coreProperties>
</file>